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zbvluzern.sharepoint.com/sites/GS/Freigegebene Dokumente/Daten/ZBV-Geschäftsstelle/Lehrlingswesen/Lehrlingslöhne/2026/"/>
    </mc:Choice>
  </mc:AlternateContent>
  <xr:revisionPtr revIDLastSave="270" documentId="8_{F11000B4-BF5D-46B0-9D9C-3B70EE835D4C}" xr6:coauthVersionLast="47" xr6:coauthVersionMax="47" xr10:uidLastSave="{0F011A3E-D64B-40CA-B219-F2A0F0993B5F}"/>
  <bookViews>
    <workbookView xWindow="28680" yWindow="-120" windowWidth="29040" windowHeight="15720" tabRatio="464" xr2:uid="{00000000-000D-0000-FFFF-FFFF00000000}"/>
  </bookViews>
  <sheets>
    <sheet name="Lohnempfehlung 2026" sheetId="8" r:id="rId1"/>
  </sheets>
  <definedNames>
    <definedName name="_xlnm.Print_Area" localSheetId="0">'Lohnempfehlung 2026'!$A$1:$H$46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8" l="1"/>
  <c r="J44" i="8"/>
  <c r="F44" i="8" s="1"/>
  <c r="G32" i="8"/>
  <c r="I37" i="8"/>
  <c r="I38" i="8"/>
  <c r="N28" i="8"/>
  <c r="J28" i="8"/>
  <c r="N30" i="8"/>
  <c r="J30" i="8"/>
  <c r="N29" i="8"/>
  <c r="J29" i="8"/>
  <c r="G46" i="8"/>
  <c r="L46" i="8" s="1"/>
  <c r="H46" i="8" s="1"/>
  <c r="J45" i="8"/>
  <c r="F45" i="8" s="1"/>
  <c r="P28" i="8"/>
  <c r="P29" i="8"/>
  <c r="P30" i="8"/>
  <c r="L28" i="8"/>
  <c r="L29" i="8"/>
  <c r="L30" i="8"/>
  <c r="O28" i="8"/>
  <c r="K28" i="8"/>
  <c r="O29" i="8"/>
  <c r="K29" i="8"/>
  <c r="O30" i="8"/>
  <c r="K30" i="8"/>
  <c r="M28" i="8"/>
  <c r="I28" i="8"/>
  <c r="M29" i="8"/>
  <c r="I29" i="8"/>
  <c r="M30" i="8"/>
  <c r="I30" i="8"/>
  <c r="H39" i="8"/>
  <c r="G27" i="8" l="1"/>
  <c r="G36" i="8"/>
  <c r="G39" i="8" l="1"/>
  <c r="G44" i="8" l="1"/>
  <c r="L44" i="8" s="1"/>
  <c r="H44" i="8" s="1"/>
  <c r="G45" i="8"/>
  <c r="L45" i="8" s="1"/>
  <c r="H45" i="8" s="1"/>
</calcChain>
</file>

<file path=xl/sharedStrings.xml><?xml version="1.0" encoding="utf-8"?>
<sst xmlns="http://schemas.openxmlformats.org/spreadsheetml/2006/main" count="69" uniqueCount="57">
  <si>
    <r>
      <rPr>
        <b/>
        <sz val="20"/>
        <rFont val="Calibri"/>
        <family val="2"/>
        <scheme val="minor"/>
      </rPr>
      <t xml:space="preserve">Empfehlungen für die Entschädigungen von Lernenden </t>
    </r>
    <r>
      <rPr>
        <sz val="2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in der Berufsrichtung Maurer/in </t>
    </r>
    <r>
      <rPr>
        <sz val="2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Ausgabe vom 1. Januar 2026</t>
    </r>
  </si>
  <si>
    <t>Personalien / Qualifikationsperiode</t>
  </si>
  <si>
    <t>Name, Vorname Lernender</t>
  </si>
  <si>
    <t>Name, Vorname Lernenden-Betreuer</t>
  </si>
  <si>
    <t>Qualifikationsperiode</t>
  </si>
  <si>
    <t>von</t>
  </si>
  <si>
    <t>bis</t>
  </si>
  <si>
    <t>Lohnanpassung für die Periode</t>
  </si>
  <si>
    <t>Grundlage</t>
  </si>
  <si>
    <t>Basislöhne ab 1. Januar 2018 gemäss LMV 16/18 (eingefroren).</t>
  </si>
  <si>
    <t>Grundsatz</t>
  </si>
  <si>
    <t>Die Entschädigung ist von den Basislöhnen 2018 des LMV abhängig.</t>
  </si>
  <si>
    <t>Lohnklassen</t>
  </si>
  <si>
    <t>V</t>
  </si>
  <si>
    <t>Q</t>
  </si>
  <si>
    <t>A</t>
  </si>
  <si>
    <t>B</t>
  </si>
  <si>
    <t>C</t>
  </si>
  <si>
    <r>
      <t xml:space="preserve">Region Zentralschweiz </t>
    </r>
    <r>
      <rPr>
        <sz val="9"/>
        <rFont val="Calibri"/>
        <family val="2"/>
        <scheme val="minor"/>
      </rPr>
      <t>(blau resp. grün)</t>
    </r>
  </si>
  <si>
    <t>für EFZ</t>
  </si>
  <si>
    <t>für EBA</t>
  </si>
  <si>
    <t>Punkte</t>
  </si>
  <si>
    <t>Bewertungen</t>
  </si>
  <si>
    <t>eintragen</t>
  </si>
  <si>
    <t>Bewertung</t>
  </si>
  <si>
    <t>max.</t>
  </si>
  <si>
    <t>Bildungsbericht</t>
  </si>
  <si>
    <t>Prüfung Mehrfachbewertung</t>
  </si>
  <si>
    <r>
      <t xml:space="preserve">Bewertungen
</t>
    </r>
    <r>
      <rPr>
        <sz val="10"/>
        <rFont val="Calibri"/>
        <family val="2"/>
        <scheme val="minor"/>
      </rPr>
      <t xml:space="preserve">eintragen: </t>
    </r>
    <r>
      <rPr>
        <b/>
        <sz val="10"/>
        <rFont val="Calibri"/>
        <family val="2"/>
        <scheme val="minor"/>
      </rPr>
      <t>x</t>
    </r>
  </si>
  <si>
    <t>hoch</t>
  </si>
  <si>
    <t>gut/viel</t>
  </si>
  <si>
    <t>vorhanden</t>
  </si>
  <si>
    <t>schlecht / schwach</t>
  </si>
  <si>
    <t>Fachkompetenzen</t>
  </si>
  <si>
    <t>Methodenkompetenzen</t>
  </si>
  <si>
    <t>Selbst- und Sozialkompetenzen</t>
  </si>
  <si>
    <t>digitale Lerndokumentation/Arbeitsbuch</t>
  </si>
  <si>
    <t>% des Soll</t>
  </si>
  <si>
    <t>Vollständigkeit</t>
  </si>
  <si>
    <t>davon richtig</t>
  </si>
  <si>
    <t>Dokumentationen aus den Fachkursen und den ÜK's</t>
  </si>
  <si>
    <t>Note</t>
  </si>
  <si>
    <t>Schulzeugnis der Fachkurse an der Berufsschule</t>
  </si>
  <si>
    <t>Kompetenznachweise der überbetrieblichen Kurse</t>
  </si>
  <si>
    <t>Total Punkte</t>
  </si>
  <si>
    <t>Bemessung Lohn</t>
  </si>
  <si>
    <t>Lehrgang</t>
  </si>
  <si>
    <t>Lehrjahr</t>
  </si>
  <si>
    <t>Grundlohn
Fr./Monat</t>
  </si>
  <si>
    <t>Prämie
Fr./Monat</t>
  </si>
  <si>
    <t>Total 
Fr./Monat</t>
  </si>
  <si>
    <t>Grundlohn</t>
  </si>
  <si>
    <t>Prämie</t>
  </si>
  <si>
    <t>Total</t>
  </si>
  <si>
    <t>Dreijährige Grundbildung mit EFZ</t>
  </si>
  <si>
    <t>Zweijährige Grundbildung mit Attest EBA</t>
  </si>
  <si>
    <t>Zweijährige Grundbildung mit EFZ (verkürzte Ausbildung)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</si>
</sst>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Faktor&quot;\ * #,##0.00"/>
    <numFmt numFmtId="165" formatCode="0.0"/>
    <numFmt numFmtId="166" formatCode="0&quot;.&quot;"/>
    <numFmt numFmtId="167" formatCode="dd/mm/yyyy;@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9" fontId="3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9" fontId="3" fillId="0" borderId="8" xfId="0" applyNumberFormat="1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5" borderId="1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Alignment="1" applyProtection="1">
      <alignment horizontal="center" vertical="center"/>
    </xf>
    <xf numFmtId="3" fontId="10" fillId="7" borderId="0" xfId="1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3" fontId="9" fillId="0" borderId="0" xfId="1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9" borderId="0" xfId="1" applyNumberFormat="1" applyFont="1" applyFill="1" applyAlignment="1" applyProtection="1">
      <alignment horizontal="center" vertical="center"/>
    </xf>
    <xf numFmtId="0" fontId="4" fillId="0" borderId="0" xfId="0" applyFont="1"/>
    <xf numFmtId="0" fontId="3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5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5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6" fontId="5" fillId="0" borderId="13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>
      <alignment horizontal="right" vertical="center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4" fontId="3" fillId="0" borderId="25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indent="1"/>
    </xf>
    <xf numFmtId="43" fontId="3" fillId="6" borderId="26" xfId="0" applyNumberFormat="1" applyFont="1" applyFill="1" applyBorder="1" applyAlignment="1">
      <alignment horizontal="right" vertical="center" indent="1"/>
    </xf>
    <xf numFmtId="0" fontId="6" fillId="10" borderId="1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right" vertical="center" indent="1"/>
      <protection locked="0"/>
    </xf>
    <xf numFmtId="0" fontId="12" fillId="8" borderId="20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7" fontId="10" fillId="0" borderId="0" xfId="0" applyNumberFormat="1" applyFont="1" applyAlignment="1" applyProtection="1">
      <alignment horizontal="left" vertical="center"/>
      <protection locked="0"/>
    </xf>
    <xf numFmtId="167" fontId="5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50"/>
  <sheetViews>
    <sheetView tabSelected="1" view="pageLayout" zoomScale="80" zoomScaleNormal="80" zoomScalePageLayoutView="80" workbookViewId="0">
      <selection activeCell="C7" sqref="C7:H7"/>
    </sheetView>
  </sheetViews>
  <sheetFormatPr baseColWidth="10" defaultColWidth="11.42578125" defaultRowHeight="12.75" outlineLevelCol="1"/>
  <cols>
    <col min="1" max="1" width="4.7109375" style="1" customWidth="1"/>
    <col min="2" max="2" width="42.28515625" style="1" customWidth="1"/>
    <col min="3" max="3" width="9.85546875" style="1" customWidth="1"/>
    <col min="4" max="4" width="11.42578125" style="1"/>
    <col min="5" max="5" width="12.7109375" style="1" customWidth="1"/>
    <col min="6" max="6" width="11.42578125" style="1"/>
    <col min="7" max="7" width="14" style="1" customWidth="1"/>
    <col min="8" max="8" width="11" style="1" customWidth="1"/>
    <col min="9" max="9" width="19" style="1" hidden="1" customWidth="1" outlineLevel="1"/>
    <col min="10" max="10" width="15.85546875" style="1" hidden="1" customWidth="1" outlineLevel="1"/>
    <col min="11" max="11" width="16.85546875" style="1" hidden="1" customWidth="1" outlineLevel="1"/>
    <col min="12" max="12" width="17.7109375" style="1" hidden="1" customWidth="1" outlineLevel="1"/>
    <col min="13" max="13" width="21.42578125" style="1" hidden="1" customWidth="1" outlineLevel="1"/>
    <col min="14" max="14" width="18" style="1" hidden="1" customWidth="1" outlineLevel="1"/>
    <col min="15" max="15" width="20.28515625" style="1" hidden="1" customWidth="1" outlineLevel="1"/>
    <col min="16" max="16" width="17.85546875" style="1" hidden="1" customWidth="1" outlineLevel="1"/>
    <col min="17" max="17" width="10.7109375" style="1" customWidth="1" collapsed="1"/>
    <col min="18" max="19" width="10.7109375" style="1" customWidth="1"/>
    <col min="20" max="16384" width="11.42578125" style="1"/>
  </cols>
  <sheetData>
    <row r="3" spans="1:8" ht="24" customHeight="1"/>
    <row r="4" spans="1:8" ht="97.5" customHeight="1">
      <c r="A4" s="83" t="s">
        <v>0</v>
      </c>
      <c r="B4" s="84"/>
      <c r="C4" s="84"/>
      <c r="D4" s="84"/>
      <c r="E4" s="84"/>
      <c r="F4" s="84"/>
      <c r="G4" s="84"/>
      <c r="H4" s="85"/>
    </row>
    <row r="5" spans="1:8" ht="39.75" customHeight="1">
      <c r="A5" s="51" t="s">
        <v>1</v>
      </c>
      <c r="C5" s="42"/>
      <c r="D5" s="42"/>
      <c r="E5" s="42"/>
      <c r="F5" s="42"/>
      <c r="G5" s="42"/>
    </row>
    <row r="6" spans="1:8" ht="11.85" customHeight="1">
      <c r="A6" s="2"/>
      <c r="C6" s="42"/>
      <c r="D6" s="42"/>
      <c r="E6" s="42"/>
      <c r="F6" s="42"/>
      <c r="G6" s="42"/>
    </row>
    <row r="7" spans="1:8" ht="21.2" customHeight="1">
      <c r="A7" s="34"/>
      <c r="B7" s="46" t="s">
        <v>2</v>
      </c>
      <c r="C7" s="92"/>
      <c r="D7" s="92"/>
      <c r="E7" s="92"/>
      <c r="F7" s="92"/>
      <c r="G7" s="92"/>
      <c r="H7" s="92"/>
    </row>
    <row r="8" spans="1:8" ht="21.2" customHeight="1">
      <c r="A8" s="34"/>
      <c r="B8" s="46" t="s">
        <v>3</v>
      </c>
      <c r="C8" s="93"/>
      <c r="D8" s="94"/>
      <c r="E8" s="94"/>
      <c r="F8" s="94"/>
      <c r="G8" s="94"/>
      <c r="H8" s="94"/>
    </row>
    <row r="9" spans="1:8" ht="21.2" customHeight="1">
      <c r="A9" s="34"/>
      <c r="B9" s="46" t="s">
        <v>4</v>
      </c>
      <c r="C9" s="42" t="s">
        <v>5</v>
      </c>
      <c r="D9" s="90"/>
      <c r="E9" s="91"/>
      <c r="F9" s="42" t="s">
        <v>6</v>
      </c>
      <c r="G9" s="90"/>
      <c r="H9" s="91"/>
    </row>
    <row r="10" spans="1:8" ht="21.2" customHeight="1">
      <c r="A10" s="34"/>
      <c r="B10" s="46" t="s">
        <v>7</v>
      </c>
      <c r="C10" s="42" t="s">
        <v>5</v>
      </c>
      <c r="D10" s="90"/>
      <c r="E10" s="91"/>
      <c r="F10" s="42" t="s">
        <v>6</v>
      </c>
      <c r="G10" s="90"/>
      <c r="H10" s="91"/>
    </row>
    <row r="11" spans="1:8" ht="15" customHeight="1">
      <c r="B11" s="42"/>
      <c r="C11" s="42"/>
      <c r="D11" s="42"/>
      <c r="E11" s="42"/>
      <c r="F11" s="42"/>
      <c r="G11" s="42"/>
    </row>
    <row r="12" spans="1:8" ht="22.5" customHeight="1">
      <c r="B12" s="47"/>
      <c r="C12" s="42"/>
      <c r="D12" s="42"/>
      <c r="E12" s="42"/>
      <c r="F12" s="42"/>
      <c r="G12" s="42"/>
    </row>
    <row r="13" spans="1:8" ht="18.75">
      <c r="A13" s="2" t="s">
        <v>8</v>
      </c>
      <c r="C13" s="95" t="s">
        <v>9</v>
      </c>
      <c r="D13" s="96"/>
      <c r="E13" s="96"/>
      <c r="F13" s="96"/>
      <c r="G13" s="96"/>
      <c r="H13" s="96"/>
    </row>
    <row r="14" spans="1:8" ht="15">
      <c r="C14" s="42"/>
      <c r="D14" s="42"/>
      <c r="E14" s="42"/>
      <c r="F14" s="42"/>
      <c r="G14" s="42"/>
    </row>
    <row r="15" spans="1:8" ht="15">
      <c r="B15" s="46" t="s">
        <v>10</v>
      </c>
      <c r="C15" s="95" t="s">
        <v>11</v>
      </c>
      <c r="D15" s="96"/>
      <c r="E15" s="96"/>
      <c r="F15" s="96"/>
      <c r="G15" s="96"/>
      <c r="H15" s="96"/>
    </row>
    <row r="16" spans="1:8" ht="15">
      <c r="B16" s="42"/>
      <c r="C16" s="42"/>
      <c r="D16" s="42"/>
      <c r="E16" s="42"/>
      <c r="F16" s="42"/>
      <c r="G16" s="42"/>
    </row>
    <row r="17" spans="1:16" ht="15">
      <c r="B17" s="47"/>
      <c r="C17" s="42"/>
    </row>
    <row r="18" spans="1:16" ht="15">
      <c r="B18" s="47" t="s">
        <v>12</v>
      </c>
      <c r="C18" s="43" t="s">
        <v>13</v>
      </c>
      <c r="D18" s="43" t="s">
        <v>14</v>
      </c>
      <c r="E18" s="43" t="s">
        <v>15</v>
      </c>
      <c r="F18" s="43" t="s">
        <v>16</v>
      </c>
      <c r="G18" s="43" t="s">
        <v>17</v>
      </c>
    </row>
    <row r="19" spans="1:16" ht="15">
      <c r="B19" s="47" t="s">
        <v>18</v>
      </c>
      <c r="C19" s="44">
        <v>6080</v>
      </c>
      <c r="D19" s="45">
        <v>5478</v>
      </c>
      <c r="E19" s="50">
        <v>5273</v>
      </c>
      <c r="F19" s="48">
        <v>4978</v>
      </c>
      <c r="G19" s="48">
        <v>4477</v>
      </c>
    </row>
    <row r="20" spans="1:16" ht="9.75" customHeight="1">
      <c r="C20" s="43"/>
      <c r="D20" s="76" t="s">
        <v>19</v>
      </c>
      <c r="E20" s="76" t="s">
        <v>20</v>
      </c>
      <c r="F20" s="49"/>
      <c r="G20" s="49"/>
    </row>
    <row r="21" spans="1:16" ht="18.75" customHeight="1">
      <c r="B21" s="3"/>
    </row>
    <row r="22" spans="1:16" ht="22.5" customHeight="1"/>
    <row r="23" spans="1:16" ht="21" customHeight="1">
      <c r="A23" s="2"/>
      <c r="C23" s="75"/>
      <c r="G23" s="86" t="s">
        <v>21</v>
      </c>
      <c r="H23" s="87"/>
    </row>
    <row r="24" spans="1:16" ht="17.25" customHeight="1">
      <c r="A24" s="2" t="s">
        <v>22</v>
      </c>
      <c r="C24" s="4" t="s">
        <v>23</v>
      </c>
      <c r="G24" s="57" t="s">
        <v>24</v>
      </c>
      <c r="H24" s="53" t="s">
        <v>25</v>
      </c>
    </row>
    <row r="25" spans="1:16" ht="17.25" customHeight="1">
      <c r="G25" s="13"/>
      <c r="H25" s="54"/>
    </row>
    <row r="26" spans="1:16" ht="17.25" customHeight="1">
      <c r="A26" s="5" t="s">
        <v>26</v>
      </c>
      <c r="B26" s="6"/>
      <c r="C26" s="6"/>
      <c r="D26" s="6"/>
      <c r="E26" s="6"/>
      <c r="F26" s="6"/>
      <c r="G26" s="58"/>
      <c r="H26" s="52"/>
      <c r="I26" s="88" t="s">
        <v>24</v>
      </c>
      <c r="J26" s="88"/>
      <c r="K26" s="88"/>
      <c r="L26" s="88"/>
      <c r="M26" s="89" t="s">
        <v>27</v>
      </c>
      <c r="N26" s="89"/>
      <c r="O26" s="89"/>
      <c r="P26" s="89"/>
    </row>
    <row r="27" spans="1:16" s="12" customFormat="1" ht="27.75" customHeight="1">
      <c r="A27" s="7"/>
      <c r="B27" s="77" t="s">
        <v>28</v>
      </c>
      <c r="C27" s="8" t="s">
        <v>29</v>
      </c>
      <c r="D27" s="8" t="s">
        <v>30</v>
      </c>
      <c r="E27" s="8" t="s">
        <v>31</v>
      </c>
      <c r="F27" s="9" t="s">
        <v>32</v>
      </c>
      <c r="G27" s="59">
        <f>IF(SUM(M28:P30)&lt;3.0001,SUM(I28:L30),"Fehler")</f>
        <v>0</v>
      </c>
      <c r="H27" s="53">
        <v>24</v>
      </c>
      <c r="I27" s="10" t="s">
        <v>29</v>
      </c>
      <c r="J27" s="10" t="s">
        <v>30</v>
      </c>
      <c r="K27" s="10" t="s">
        <v>31</v>
      </c>
      <c r="L27" s="10" t="s">
        <v>32</v>
      </c>
      <c r="M27" s="11" t="s">
        <v>29</v>
      </c>
      <c r="N27" s="11" t="s">
        <v>30</v>
      </c>
      <c r="O27" s="11" t="s">
        <v>31</v>
      </c>
      <c r="P27" s="11" t="s">
        <v>32</v>
      </c>
    </row>
    <row r="28" spans="1:16" ht="17.25" customHeight="1">
      <c r="A28" s="13"/>
      <c r="B28" s="14" t="s">
        <v>33</v>
      </c>
      <c r="C28" s="15"/>
      <c r="D28" s="15"/>
      <c r="E28" s="15"/>
      <c r="F28" s="16"/>
      <c r="G28" s="60"/>
      <c r="H28" s="54"/>
      <c r="I28" s="17" t="str">
        <f>IF(C28="x",$H$27/9*3,"")</f>
        <v/>
      </c>
      <c r="J28" s="17" t="str">
        <f>IF(D28="x",$H$27/9*2,"")</f>
        <v/>
      </c>
      <c r="K28" s="17" t="str">
        <f>IF(E28="x",$H$27/9*1,"")</f>
        <v/>
      </c>
      <c r="L28" s="17" t="str">
        <f>IF(F28="x",$H$27/9*0,"")</f>
        <v/>
      </c>
      <c r="M28" s="18" t="str">
        <f t="shared" ref="M28:P30" si="0">IF(C28="x",1,"")</f>
        <v/>
      </c>
      <c r="N28" s="18" t="str">
        <f t="shared" si="0"/>
        <v/>
      </c>
      <c r="O28" s="18" t="str">
        <f t="shared" si="0"/>
        <v/>
      </c>
      <c r="P28" s="18" t="str">
        <f t="shared" si="0"/>
        <v/>
      </c>
    </row>
    <row r="29" spans="1:16" ht="17.25" customHeight="1">
      <c r="A29" s="13"/>
      <c r="B29" s="14" t="s">
        <v>34</v>
      </c>
      <c r="C29" s="15"/>
      <c r="D29" s="15"/>
      <c r="E29" s="15"/>
      <c r="F29" s="16"/>
      <c r="G29" s="60"/>
      <c r="H29" s="54"/>
      <c r="I29" s="17" t="str">
        <f>IF(C29="x",$H$27/9*3,"")</f>
        <v/>
      </c>
      <c r="J29" s="17" t="str">
        <f>IF(D29="x",$H$27/9*2,"")</f>
        <v/>
      </c>
      <c r="K29" s="17" t="str">
        <f>IF(E29="x",$H$27/9*1,"")</f>
        <v/>
      </c>
      <c r="L29" s="17" t="str">
        <f>IF(F29="x",$H$27/9*0,"")</f>
        <v/>
      </c>
      <c r="M29" s="18" t="str">
        <f t="shared" si="0"/>
        <v/>
      </c>
      <c r="N29" s="18" t="str">
        <f t="shared" si="0"/>
        <v/>
      </c>
      <c r="O29" s="18" t="str">
        <f t="shared" si="0"/>
        <v/>
      </c>
      <c r="P29" s="18" t="str">
        <f t="shared" si="0"/>
        <v/>
      </c>
    </row>
    <row r="30" spans="1:16" ht="17.25" customHeight="1">
      <c r="A30" s="19"/>
      <c r="B30" s="20" t="s">
        <v>35</v>
      </c>
      <c r="C30" s="21"/>
      <c r="D30" s="21"/>
      <c r="E30" s="21"/>
      <c r="F30" s="22"/>
      <c r="G30" s="61"/>
      <c r="H30" s="55"/>
      <c r="I30" s="17" t="str">
        <f>IF(C30="x",$H$27/9*3,"")</f>
        <v/>
      </c>
      <c r="J30" s="17" t="str">
        <f>IF(D30="x",$H$27/9*2,"")</f>
        <v/>
      </c>
      <c r="K30" s="17" t="str">
        <f>IF(E30="x",$H$27/9*1,"")</f>
        <v/>
      </c>
      <c r="L30" s="17" t="str">
        <f>IF(F30="x",$H$27/9*0,"")</f>
        <v/>
      </c>
      <c r="M30" s="18" t="str">
        <f t="shared" si="0"/>
        <v/>
      </c>
      <c r="N30" s="18" t="str">
        <f t="shared" si="0"/>
        <v/>
      </c>
      <c r="O30" s="18" t="str">
        <f t="shared" si="0"/>
        <v/>
      </c>
      <c r="P30" s="18" t="str">
        <f t="shared" si="0"/>
        <v/>
      </c>
    </row>
    <row r="31" spans="1:16" ht="8.4499999999999993" customHeight="1">
      <c r="G31" s="65"/>
      <c r="H31" s="66"/>
      <c r="I31" s="23"/>
      <c r="J31" s="23"/>
      <c r="K31" s="23"/>
      <c r="L31" s="23"/>
    </row>
    <row r="32" spans="1:16" ht="17.25" customHeight="1">
      <c r="A32" s="5" t="s">
        <v>36</v>
      </c>
      <c r="B32" s="6"/>
      <c r="C32" s="6"/>
      <c r="D32" s="24" t="s">
        <v>37</v>
      </c>
      <c r="E32" s="25"/>
      <c r="F32" s="6"/>
      <c r="G32" s="62">
        <f>+($H$32/100*D33)/100*D34</f>
        <v>0</v>
      </c>
      <c r="H32" s="56">
        <v>12</v>
      </c>
      <c r="I32" s="26"/>
      <c r="J32" s="23"/>
      <c r="K32" s="23"/>
      <c r="L32" s="23"/>
    </row>
    <row r="33" spans="1:12" ht="17.25" customHeight="1">
      <c r="A33" s="13"/>
      <c r="B33" s="27" t="s">
        <v>38</v>
      </c>
      <c r="C33" s="28"/>
      <c r="D33" s="29"/>
      <c r="E33" s="30"/>
      <c r="G33" s="60"/>
      <c r="H33" s="54"/>
      <c r="J33" s="23"/>
      <c r="K33" s="23"/>
      <c r="L33" s="23"/>
    </row>
    <row r="34" spans="1:12" ht="17.25" customHeight="1">
      <c r="A34" s="19"/>
      <c r="B34" s="20" t="s">
        <v>39</v>
      </c>
      <c r="C34" s="31"/>
      <c r="D34" s="32"/>
      <c r="E34" s="33"/>
      <c r="F34" s="20"/>
      <c r="G34" s="61"/>
      <c r="H34" s="55"/>
      <c r="I34" s="23"/>
      <c r="J34" s="23"/>
      <c r="K34" s="23"/>
      <c r="L34" s="23"/>
    </row>
    <row r="35" spans="1:12" ht="8.4499999999999993" customHeight="1">
      <c r="G35" s="65"/>
      <c r="H35" s="66"/>
      <c r="I35" s="23"/>
      <c r="J35" s="23"/>
      <c r="K35" s="23"/>
      <c r="L35" s="23"/>
    </row>
    <row r="36" spans="1:12" ht="17.25" customHeight="1">
      <c r="A36" s="5" t="s">
        <v>40</v>
      </c>
      <c r="B36" s="6"/>
      <c r="C36" s="6"/>
      <c r="D36" s="24" t="s">
        <v>41</v>
      </c>
      <c r="E36" s="25"/>
      <c r="F36" s="6"/>
      <c r="G36" s="62">
        <f>SUM(I37:I38)</f>
        <v>0</v>
      </c>
      <c r="H36" s="56">
        <v>12</v>
      </c>
      <c r="I36" s="23"/>
      <c r="J36" s="23"/>
      <c r="K36" s="23"/>
      <c r="L36" s="23"/>
    </row>
    <row r="37" spans="1:12" ht="17.25" customHeight="1">
      <c r="A37" s="13"/>
      <c r="B37" s="27" t="s">
        <v>42</v>
      </c>
      <c r="C37" s="14"/>
      <c r="D37" s="29"/>
      <c r="E37" s="30"/>
      <c r="G37" s="60"/>
      <c r="H37" s="54"/>
      <c r="I37" s="23">
        <f>IF(D37&gt;1,+$H$36/12*D37,0)</f>
        <v>0</v>
      </c>
      <c r="J37" s="23"/>
      <c r="K37" s="23"/>
      <c r="L37" s="23"/>
    </row>
    <row r="38" spans="1:12" ht="17.25" customHeight="1">
      <c r="A38" s="19"/>
      <c r="B38" s="20" t="s">
        <v>43</v>
      </c>
      <c r="C38" s="20"/>
      <c r="D38" s="32"/>
      <c r="E38" s="33"/>
      <c r="F38" s="20"/>
      <c r="G38" s="61"/>
      <c r="H38" s="55"/>
      <c r="I38" s="23">
        <f>IF(D38&gt;1,+$H$36/12*D38,0)</f>
        <v>0</v>
      </c>
      <c r="J38" s="23"/>
      <c r="K38" s="23"/>
      <c r="L38" s="23"/>
    </row>
    <row r="39" spans="1:12" ht="27.75" customHeight="1">
      <c r="A39" s="34" t="s">
        <v>44</v>
      </c>
      <c r="G39" s="63">
        <f>SUM(G27:G38)</f>
        <v>0</v>
      </c>
      <c r="H39" s="64">
        <f>SUM(H27:H38)</f>
        <v>48</v>
      </c>
      <c r="I39" s="23"/>
      <c r="J39" s="23"/>
      <c r="K39" s="23"/>
      <c r="L39" s="23"/>
    </row>
    <row r="40" spans="1:12" ht="23.25" customHeight="1">
      <c r="I40" s="23"/>
      <c r="J40" s="23"/>
      <c r="K40" s="23"/>
      <c r="L40" s="23"/>
    </row>
    <row r="41" spans="1:12" ht="18.75">
      <c r="A41" s="2" t="s">
        <v>45</v>
      </c>
      <c r="I41" s="23"/>
      <c r="J41" s="23"/>
      <c r="K41" s="23"/>
      <c r="L41" s="23"/>
    </row>
    <row r="42" spans="1:12" ht="6" customHeight="1">
      <c r="I42" s="23"/>
      <c r="J42" s="23"/>
      <c r="K42" s="23"/>
      <c r="L42" s="23"/>
    </row>
    <row r="43" spans="1:12" ht="36.75" customHeight="1">
      <c r="A43" s="5" t="s">
        <v>46</v>
      </c>
      <c r="B43" s="6"/>
      <c r="C43" s="67"/>
      <c r="D43" s="68"/>
      <c r="E43" s="81" t="s">
        <v>47</v>
      </c>
      <c r="F43" s="80" t="s">
        <v>48</v>
      </c>
      <c r="G43" s="80" t="s">
        <v>49</v>
      </c>
      <c r="H43" s="35" t="s">
        <v>50</v>
      </c>
      <c r="I43" s="23" t="s">
        <v>47</v>
      </c>
      <c r="J43" s="23" t="s">
        <v>51</v>
      </c>
      <c r="K43" s="23" t="s">
        <v>52</v>
      </c>
      <c r="L43" s="23" t="s">
        <v>53</v>
      </c>
    </row>
    <row r="44" spans="1:12" ht="30" customHeight="1">
      <c r="A44" s="36"/>
      <c r="B44" s="73" t="s">
        <v>54</v>
      </c>
      <c r="C44" s="69"/>
      <c r="D44" s="70"/>
      <c r="E44" s="37"/>
      <c r="F44" s="78" t="str">
        <f>+J44</f>
        <v/>
      </c>
      <c r="G44" s="78" t="str">
        <f>IF(E44&gt;0,F44/($H$39*K44)*$G$39,"")</f>
        <v/>
      </c>
      <c r="H44" s="79">
        <f>ROUND(L44*2,-1)/2</f>
        <v>0</v>
      </c>
      <c r="I44" s="38"/>
      <c r="J44" s="38" t="str">
        <f>IF(E44=1,$D$19*0.13,IF(E44=2,$D$19*0.18,IF(E44=3,$D$19*0.255,IF(E44="",""))))</f>
        <v/>
      </c>
      <c r="K44" s="39">
        <v>1.5</v>
      </c>
      <c r="L44" s="40">
        <f>IF(F44&lt;&gt;"",+F44+G44,0)</f>
        <v>0</v>
      </c>
    </row>
    <row r="45" spans="1:12" ht="30" customHeight="1">
      <c r="A45" s="36"/>
      <c r="B45" s="74" t="s">
        <v>55</v>
      </c>
      <c r="C45" s="71"/>
      <c r="D45" s="72"/>
      <c r="E45" s="37"/>
      <c r="F45" s="78" t="str">
        <f>+J45</f>
        <v/>
      </c>
      <c r="G45" s="78" t="str">
        <f>IF(E45&gt;0,F45/($H$39*K45)*$G$39,"")</f>
        <v/>
      </c>
      <c r="H45" s="79">
        <f>ROUND(L45*2,-1)/2</f>
        <v>0</v>
      </c>
      <c r="J45" s="38" t="str">
        <f>IF(E45=1,$E$19*0.115,IF(E45=2,$E$19*0.16,IF(E45="","")))</f>
        <v/>
      </c>
      <c r="K45" s="39">
        <v>1.5</v>
      </c>
      <c r="L45" s="40">
        <f>IF(F45&lt;&gt;"",+F45+G45,0)</f>
        <v>0</v>
      </c>
    </row>
    <row r="46" spans="1:12" ht="30">
      <c r="A46" s="19"/>
      <c r="B46" s="73" t="s">
        <v>56</v>
      </c>
      <c r="C46" s="69"/>
      <c r="D46" s="70"/>
      <c r="E46" s="37"/>
      <c r="F46" s="82"/>
      <c r="G46" s="78" t="str">
        <f>IF(E46&gt;0,F46/($H$39*K46)*$G$39,"")</f>
        <v/>
      </c>
      <c r="H46" s="79">
        <f>ROUND(L46*2,-1)/2</f>
        <v>0</v>
      </c>
      <c r="I46" s="38"/>
      <c r="J46" s="38" t="str">
        <f>IF(E46=1,$D$19*0.13,IF(E46=2,$D$19*0.18,IF(E46="","")))</f>
        <v/>
      </c>
      <c r="K46" s="39">
        <v>1.5</v>
      </c>
      <c r="L46" s="40">
        <f>IF(F46&lt;&gt;"",+F46+G46,0)</f>
        <v>0</v>
      </c>
    </row>
    <row r="47" spans="1:12">
      <c r="B47" s="41"/>
    </row>
    <row r="48" spans="1:12" ht="5.25" customHeight="1"/>
    <row r="50" s="1" customFormat="1" ht="5.25" customHeight="1"/>
  </sheetData>
  <sheetProtection algorithmName="SHA-512" hashValue="UAdLn81phG7kkNbHwjep5fZcPeqdyW4W5oAJPk9ohTAu+kqUciNIEjpu5K56SzCFOqOASgO2xraboI9VM2EePg==" saltValue="+gUgpdX9vwLbAzYZFXRSwQ==" spinCount="100000" sheet="1" selectLockedCells="1"/>
  <mergeCells count="12">
    <mergeCell ref="A4:H4"/>
    <mergeCell ref="G23:H23"/>
    <mergeCell ref="I26:L26"/>
    <mergeCell ref="M26:P26"/>
    <mergeCell ref="D10:E10"/>
    <mergeCell ref="G10:H10"/>
    <mergeCell ref="C7:H7"/>
    <mergeCell ref="C8:H8"/>
    <mergeCell ref="D9:E9"/>
    <mergeCell ref="G9:H9"/>
    <mergeCell ref="C15:H15"/>
    <mergeCell ref="C13:H13"/>
  </mergeCells>
  <phoneticPr fontId="2" type="noConversion"/>
  <printOptions horizontalCentered="1" verticalCentered="1"/>
  <pageMargins left="0.39370078740157483" right="0.31496062992125984" top="0.59055118110236227" bottom="0.30434782608695654" header="0.51181102362204722" footer="0.51181102362204722"/>
  <pageSetup paperSize="9" scale="83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28982B64E4E140A64337FCF978A31F" ma:contentTypeVersion="19" ma:contentTypeDescription="Ein neues Dokument erstellen." ma:contentTypeScope="" ma:versionID="9fe062727fe4b0ac9c410f0b806e8f7a">
  <xsd:schema xmlns:xsd="http://www.w3.org/2001/XMLSchema" xmlns:xs="http://www.w3.org/2001/XMLSchema" xmlns:p="http://schemas.microsoft.com/office/2006/metadata/properties" xmlns:ns2="636d60c0-fafb-4e62-856f-fddf23f62375" xmlns:ns3="d0fc3910-b8eb-4717-89db-f572d2085a08" targetNamespace="http://schemas.microsoft.com/office/2006/metadata/properties" ma:root="true" ma:fieldsID="648df12f5188c0f1a6af56c4659f79eb" ns2:_="" ns3:_="">
    <xsd:import namespace="636d60c0-fafb-4e62-856f-fddf23f62375"/>
    <xsd:import namespace="d0fc3910-b8eb-4717-89db-f572d2085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d60c0-fafb-4e62-856f-fddf23f62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3b01ca0-0a01-48ce-98d5-06f4e2d8be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c3910-b8eb-4717-89db-f572d2085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8155f5-d06a-47b1-abfc-c4360cc766e1}" ma:internalName="TaxCatchAll" ma:showField="CatchAllData" ma:web="d0fc3910-b8eb-4717-89db-f572d2085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6d60c0-fafb-4e62-856f-fddf23f62375">
      <Terms xmlns="http://schemas.microsoft.com/office/infopath/2007/PartnerControls"/>
    </lcf76f155ced4ddcb4097134ff3c332f>
    <TaxCatchAll xmlns="d0fc3910-b8eb-4717-89db-f572d2085a08" xsi:nil="true"/>
  </documentManagement>
</p:properties>
</file>

<file path=customXml/itemProps1.xml><?xml version="1.0" encoding="utf-8"?>
<ds:datastoreItem xmlns:ds="http://schemas.openxmlformats.org/officeDocument/2006/customXml" ds:itemID="{C69349F4-8264-4B95-A27A-11A64608A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48FEC-3D16-47CC-9EB4-DA10A4ED0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6d60c0-fafb-4e62-856f-fddf23f62375"/>
    <ds:schemaRef ds:uri="d0fc3910-b8eb-4717-89db-f572d2085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144D91-5F1E-47CF-8AD7-BDF0D44551E5}">
  <ds:schemaRefs>
    <ds:schemaRef ds:uri="http://schemas.microsoft.com/office/2006/metadata/properties"/>
    <ds:schemaRef ds:uri="http://schemas.microsoft.com/office/infopath/2007/PartnerControls"/>
    <ds:schemaRef ds:uri="636d60c0-fafb-4e62-856f-fddf23f62375"/>
    <ds:schemaRef ds:uri="d0fc3910-b8eb-4717-89db-f572d2085a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Lohnempfehlung 2026</vt:lpstr>
      <vt:lpstr>'Lohnempfehlung 2026'!Druckbereich</vt:lpstr>
    </vt:vector>
  </TitlesOfParts>
  <Manager/>
  <Company>Berufsfachschule VWB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uluetolf</dc:creator>
  <cp:keywords/>
  <dc:description/>
  <cp:lastModifiedBy>Flavia Wyss</cp:lastModifiedBy>
  <cp:revision/>
  <dcterms:created xsi:type="dcterms:W3CDTF">2008-03-02T13:40:37Z</dcterms:created>
  <dcterms:modified xsi:type="dcterms:W3CDTF">2025-10-13T11:29:51Z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0x010100CC28982B64E4E140A64337FCF978A31F</vt:lpwstr>
  </property>
  <property fmtid="{D5CDD505-2E9C-101B-9397-08002B2CF9AE}" pid="3" name="Order">
    <vt:r8>4487000</vt:r8>
  </property>
  <property fmtid="{D5CDD505-2E9C-101B-9397-08002B2CF9AE}" pid="4" name="MediaServiceImageTags">
    <vt:lpwstr/>
  </property>
</Properties>
</file>